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9540" activeTab="0"/>
  </bookViews>
  <sheets>
    <sheet name="tb7.1FU" sheetId="1" r:id="rId1"/>
  </sheets>
  <definedNames>
    <definedName name="_xlnm.Print_Area" localSheetId="0">'tb7.1FU'!$A$1:$E$146</definedName>
  </definedNames>
  <calcPr fullCalcOnLoad="1"/>
</workbook>
</file>

<file path=xl/sharedStrings.xml><?xml version="1.0" encoding="utf-8"?>
<sst xmlns="http://schemas.openxmlformats.org/spreadsheetml/2006/main" count="199" uniqueCount="102">
  <si>
    <t>Source:  FAO, Regional Office for Asia and the Pacific, Bangkok.</t>
  </si>
  <si>
    <t>F = FAO Estimate</t>
  </si>
  <si>
    <t>*  Unofficial figure</t>
  </si>
  <si>
    <t>Peru</t>
  </si>
  <si>
    <t>Ecuador</t>
  </si>
  <si>
    <t>Venezuela</t>
  </si>
  <si>
    <t>24000F</t>
  </si>
  <si>
    <t>Cuba</t>
  </si>
  <si>
    <t>Viet Nam</t>
  </si>
  <si>
    <t>Egypt</t>
  </si>
  <si>
    <t>1909F</t>
  </si>
  <si>
    <t>South Africa</t>
  </si>
  <si>
    <t>Guatemala</t>
  </si>
  <si>
    <t>25600*</t>
  </si>
  <si>
    <t>Indonesia</t>
  </si>
  <si>
    <t>32500F</t>
  </si>
  <si>
    <t>Philippines</t>
  </si>
  <si>
    <t>USA</t>
  </si>
  <si>
    <t>19300F</t>
  </si>
  <si>
    <t>Argentina</t>
  </si>
  <si>
    <t>Australia</t>
  </si>
  <si>
    <t>40020F</t>
  </si>
  <si>
    <t>Colombia</t>
  </si>
  <si>
    <t>45126F</t>
  </si>
  <si>
    <t>Mexico</t>
  </si>
  <si>
    <t>Pakistan</t>
  </si>
  <si>
    <t>Thailand</t>
  </si>
  <si>
    <t>China</t>
  </si>
  <si>
    <t>India</t>
  </si>
  <si>
    <t>Brazil</t>
  </si>
  <si>
    <t xml:space="preserve">World </t>
  </si>
  <si>
    <t>SUGAR CANE</t>
  </si>
  <si>
    <t>-</t>
  </si>
  <si>
    <t>Bulgaria</t>
  </si>
  <si>
    <t>Lao People's Democratic Republic</t>
  </si>
  <si>
    <t>42*</t>
  </si>
  <si>
    <t>Canada</t>
  </si>
  <si>
    <t>Zambia</t>
  </si>
  <si>
    <t xml:space="preserve">Tanzania, United Republic </t>
  </si>
  <si>
    <t xml:space="preserve">Korea, Republic </t>
  </si>
  <si>
    <t>Mozambique</t>
  </si>
  <si>
    <t>Zimbabwe</t>
  </si>
  <si>
    <t>Turkey</t>
  </si>
  <si>
    <t>Italy</t>
  </si>
  <si>
    <t>Malawi</t>
  </si>
  <si>
    <t>141*</t>
  </si>
  <si>
    <t>118F</t>
  </si>
  <si>
    <t xml:space="preserve">Iran, Islamic Republic </t>
  </si>
  <si>
    <t>598*</t>
  </si>
  <si>
    <t>NA</t>
  </si>
  <si>
    <t>TOBACCO UNMANUFATUREED</t>
  </si>
  <si>
    <t>Cameroon</t>
  </si>
  <si>
    <t>Burkina Faso</t>
  </si>
  <si>
    <t>Nigera</t>
  </si>
  <si>
    <t>300*</t>
  </si>
  <si>
    <t>Guinea</t>
  </si>
  <si>
    <t>164*</t>
  </si>
  <si>
    <t>Mali</t>
  </si>
  <si>
    <t xml:space="preserve">Congo, Democratic Republic </t>
  </si>
  <si>
    <t>Chad</t>
  </si>
  <si>
    <t>Ghana</t>
  </si>
  <si>
    <t>Senegal</t>
  </si>
  <si>
    <t>1200F</t>
  </si>
  <si>
    <t>Sudan</t>
  </si>
  <si>
    <t>Myanmar</t>
  </si>
  <si>
    <t>Nigeria</t>
  </si>
  <si>
    <t>GROUNDNUT IN SHELL</t>
  </si>
  <si>
    <t xml:space="preserve">% Share </t>
  </si>
  <si>
    <t>Production</t>
  </si>
  <si>
    <t>COUNTRY /Commodity</t>
  </si>
  <si>
    <t>Spain</t>
  </si>
  <si>
    <t>Romania</t>
  </si>
  <si>
    <t>Poland</t>
  </si>
  <si>
    <t>14000*</t>
  </si>
  <si>
    <t>Iran</t>
  </si>
  <si>
    <t>Kazakhstan</t>
  </si>
  <si>
    <t>UK</t>
  </si>
  <si>
    <t>Ukraine</t>
  </si>
  <si>
    <t>Germany</t>
  </si>
  <si>
    <t>France</t>
  </si>
  <si>
    <t>Russian Federation</t>
  </si>
  <si>
    <t>WHEAT</t>
  </si>
  <si>
    <t>6575*</t>
  </si>
  <si>
    <t>Serbia</t>
  </si>
  <si>
    <t>Hungary</t>
  </si>
  <si>
    <t>22000*</t>
  </si>
  <si>
    <t>MAIZE</t>
  </si>
  <si>
    <t>Madagascar</t>
  </si>
  <si>
    <t>3400*</t>
  </si>
  <si>
    <t>Sri Lanka</t>
  </si>
  <si>
    <t>Nepal</t>
  </si>
  <si>
    <t>Korea, Republic of</t>
  </si>
  <si>
    <t>Cambodia</t>
  </si>
  <si>
    <t>Japan</t>
  </si>
  <si>
    <t>39754*</t>
  </si>
  <si>
    <t>Bangladesh</t>
  </si>
  <si>
    <t>128000*</t>
  </si>
  <si>
    <t>RICE/PADDY</t>
  </si>
  <si>
    <t xml:space="preserve">                                 2004</t>
  </si>
  <si>
    <t xml:space="preserve">                       2008</t>
  </si>
  <si>
    <t>Production - 000,tonnes</t>
  </si>
  <si>
    <t xml:space="preserve">7.1:  Share of  Various Countries in  World Production of major  Agricultural commodities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</si>
</sst>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Font="1" applyBorder="1" applyAlignment="1" quotePrefix="1">
      <alignment horizontal="right"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0" fontId="19" fillId="33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33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 quotePrefix="1">
      <alignment horizontal="left"/>
    </xf>
    <xf numFmtId="0" fontId="0" fillId="33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0" fontId="19" fillId="33" borderId="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9" fillId="0" borderId="11" xfId="0" applyFont="1" applyBorder="1" applyAlignment="1" quotePrefix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19" fillId="0" borderId="10" xfId="0" applyFont="1" applyBorder="1" applyAlignment="1" quotePrefix="1">
      <alignment horizontal="lef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view="pageBreakPreview" zoomScaleNormal="75" zoomScaleSheetLayoutView="100" zoomScalePageLayoutView="0" workbookViewId="0" topLeftCell="A115">
      <selection activeCell="A141" sqref="A141"/>
    </sheetView>
  </sheetViews>
  <sheetFormatPr defaultColWidth="9.140625" defaultRowHeight="12.75"/>
  <cols>
    <col min="1" max="1" width="31.421875" style="1" customWidth="1"/>
    <col min="2" max="2" width="14.28125" style="1" customWidth="1"/>
    <col min="3" max="3" width="19.421875" style="1" customWidth="1"/>
    <col min="4" max="4" width="20.421875" style="1" customWidth="1"/>
    <col min="5" max="5" width="22.140625" style="1" customWidth="1"/>
    <col min="6" max="6" width="18.421875" style="1" customWidth="1"/>
    <col min="7" max="16384" width="9.140625" style="1" customWidth="1"/>
  </cols>
  <sheetData>
    <row r="1" spans="1:5" ht="15.75">
      <c r="A1" s="63" t="s">
        <v>101</v>
      </c>
      <c r="B1" s="62"/>
      <c r="C1" s="62"/>
      <c r="D1" s="22"/>
      <c r="E1" s="22"/>
    </row>
    <row r="2" spans="1:9" s="2" customFormat="1" ht="12.75">
      <c r="A2" s="6"/>
      <c r="B2" s="61"/>
      <c r="C2" s="61"/>
      <c r="E2" s="60" t="s">
        <v>100</v>
      </c>
      <c r="F2" s="54"/>
      <c r="G2" s="55"/>
      <c r="H2" s="54"/>
      <c r="I2" s="54"/>
    </row>
    <row r="3" spans="1:9" s="2" customFormat="1" ht="15.75">
      <c r="A3" s="59"/>
      <c r="B3" s="57" t="s">
        <v>99</v>
      </c>
      <c r="C3" s="58"/>
      <c r="D3" s="57" t="s">
        <v>98</v>
      </c>
      <c r="E3" s="56"/>
      <c r="F3" s="54"/>
      <c r="G3" s="55"/>
      <c r="H3" s="54"/>
      <c r="I3" s="54"/>
    </row>
    <row r="4" spans="1:8" s="2" customFormat="1" ht="15.75">
      <c r="A4" s="41" t="s">
        <v>69</v>
      </c>
      <c r="B4" s="40" t="s">
        <v>68</v>
      </c>
      <c r="C4" s="39" t="s">
        <v>67</v>
      </c>
      <c r="D4" s="40" t="s">
        <v>68</v>
      </c>
      <c r="E4" s="39" t="s">
        <v>67</v>
      </c>
      <c r="F4" s="55"/>
      <c r="G4" s="54"/>
      <c r="H4" s="54"/>
    </row>
    <row r="5" spans="1:5" s="2" customFormat="1" ht="12.75">
      <c r="A5" s="38">
        <v>1</v>
      </c>
      <c r="B5" s="37">
        <v>2</v>
      </c>
      <c r="C5" s="37">
        <v>3</v>
      </c>
      <c r="D5" s="36">
        <v>4</v>
      </c>
      <c r="E5" s="35">
        <v>5</v>
      </c>
    </row>
    <row r="6" spans="1:5" s="2" customFormat="1" ht="12.75">
      <c r="A6" s="22" t="s">
        <v>97</v>
      </c>
      <c r="E6" s="14"/>
    </row>
    <row r="7" spans="1:5" s="2" customFormat="1" ht="15.75">
      <c r="A7" s="21" t="s">
        <v>30</v>
      </c>
      <c r="B7" s="20">
        <v>685013.374</v>
      </c>
      <c r="C7" s="18">
        <v>100</v>
      </c>
      <c r="D7" s="19">
        <v>608368</v>
      </c>
      <c r="E7" s="18">
        <f>D7/D7%</f>
        <v>100</v>
      </c>
    </row>
    <row r="8" spans="1:5" s="2" customFormat="1" ht="12.75">
      <c r="A8" s="13" t="s">
        <v>27</v>
      </c>
      <c r="B8" s="15">
        <v>193354.175</v>
      </c>
      <c r="C8" s="14">
        <v>28.22633576786196</v>
      </c>
      <c r="D8" s="2">
        <v>180523</v>
      </c>
      <c r="E8" s="14">
        <f>D8/D7%</f>
        <v>29.67332272571864</v>
      </c>
    </row>
    <row r="9" spans="1:5" s="2" customFormat="1" ht="12.75">
      <c r="A9" s="13" t="s">
        <v>28</v>
      </c>
      <c r="B9" s="15">
        <v>148260</v>
      </c>
      <c r="C9" s="14">
        <v>21.643373053326695</v>
      </c>
      <c r="D9" s="24" t="s">
        <v>96</v>
      </c>
      <c r="E9" s="14">
        <f>128000/D7%</f>
        <v>21.039896904505166</v>
      </c>
    </row>
    <row r="10" spans="1:5" s="2" customFormat="1" ht="12.75">
      <c r="A10" s="13" t="s">
        <v>14</v>
      </c>
      <c r="B10" s="15">
        <v>60251.072</v>
      </c>
      <c r="C10" s="14">
        <v>8.795605208140069</v>
      </c>
      <c r="D10" s="24">
        <v>54088</v>
      </c>
      <c r="E10" s="14">
        <f>D10/D7%</f>
        <v>8.890671435709965</v>
      </c>
    </row>
    <row r="11" spans="1:5" s="2" customFormat="1" ht="12.75">
      <c r="A11" s="13" t="s">
        <v>95</v>
      </c>
      <c r="B11" s="15">
        <v>46905</v>
      </c>
      <c r="C11" s="14">
        <v>6.8473115679636365</v>
      </c>
      <c r="D11" s="24" t="s">
        <v>94</v>
      </c>
      <c r="E11" s="14">
        <f>39754/D7%</f>
        <v>6.5345317307945185</v>
      </c>
    </row>
    <row r="12" spans="1:5" s="2" customFormat="1" ht="12.75">
      <c r="A12" s="13" t="s">
        <v>8</v>
      </c>
      <c r="B12" s="15">
        <v>38725.1</v>
      </c>
      <c r="C12" s="14">
        <v>5.653188896717803</v>
      </c>
      <c r="D12" s="24">
        <v>35888</v>
      </c>
      <c r="E12" s="14">
        <f>D12/D7%</f>
        <v>5.899061094600636</v>
      </c>
    </row>
    <row r="13" spans="1:5" s="2" customFormat="1" ht="12.75">
      <c r="A13" s="13" t="s">
        <v>64</v>
      </c>
      <c r="B13" s="15">
        <v>30500</v>
      </c>
      <c r="C13" s="14">
        <v>4.452467814153947</v>
      </c>
      <c r="D13" s="24">
        <v>23700</v>
      </c>
      <c r="E13" s="14">
        <f>D13/D12%</f>
        <v>66.03878733838609</v>
      </c>
    </row>
    <row r="14" spans="1:5" s="2" customFormat="1" ht="12.75">
      <c r="A14" s="13" t="s">
        <v>26</v>
      </c>
      <c r="B14" s="15">
        <v>30466.918</v>
      </c>
      <c r="C14" s="14">
        <v>4.447638419392379</v>
      </c>
      <c r="D14" s="24">
        <v>23860</v>
      </c>
      <c r="E14" s="14">
        <f>D14/D13%</f>
        <v>100.67510548523207</v>
      </c>
    </row>
    <row r="15" spans="1:5" s="2" customFormat="1" ht="12.75">
      <c r="A15" s="13" t="s">
        <v>16</v>
      </c>
      <c r="B15" s="15">
        <v>16815.5</v>
      </c>
      <c r="C15" s="14">
        <v>2.454769591111662</v>
      </c>
      <c r="D15" s="24">
        <v>14497</v>
      </c>
      <c r="E15" s="14">
        <f>D15/D14%</f>
        <v>60.75859178541492</v>
      </c>
    </row>
    <row r="16" spans="1:5" s="2" customFormat="1" ht="12.75">
      <c r="A16" s="13" t="s">
        <v>29</v>
      </c>
      <c r="B16" s="15">
        <v>12100.138</v>
      </c>
      <c r="C16" s="14">
        <v>1.7664090161252823</v>
      </c>
      <c r="D16" s="24">
        <v>13277</v>
      </c>
      <c r="E16" s="14">
        <f>D16/D15%</f>
        <v>91.58446575153481</v>
      </c>
    </row>
    <row r="17" spans="1:5" s="2" customFormat="1" ht="12.75">
      <c r="A17" s="13" t="s">
        <v>93</v>
      </c>
      <c r="B17" s="15">
        <v>11028.75</v>
      </c>
      <c r="C17" s="14">
        <v>1.6100050624705031</v>
      </c>
      <c r="D17" s="24">
        <v>10912</v>
      </c>
      <c r="E17" s="14">
        <f>D17/D16%</f>
        <v>82.18724109362054</v>
      </c>
    </row>
    <row r="18" spans="1:5" s="2" customFormat="1" ht="12.75">
      <c r="A18" s="13" t="s">
        <v>25</v>
      </c>
      <c r="B18" s="15">
        <v>10428</v>
      </c>
      <c r="C18" s="14">
        <v>1.5223060447867987</v>
      </c>
      <c r="D18" s="24">
        <v>7537</v>
      </c>
      <c r="E18" s="14">
        <f>D18/D17%</f>
        <v>69.0707478005865</v>
      </c>
    </row>
    <row r="19" spans="1:5" s="2" customFormat="1" ht="12.75">
      <c r="A19" s="13" t="s">
        <v>17</v>
      </c>
      <c r="B19" s="15">
        <v>9239.63</v>
      </c>
      <c r="C19" s="14">
        <v>1.3488247603177452</v>
      </c>
      <c r="D19" s="24">
        <v>10470</v>
      </c>
      <c r="E19" s="14">
        <f>D19/D18%</f>
        <v>138.91468754146211</v>
      </c>
    </row>
    <row r="20" spans="1:5" s="2" customFormat="1" ht="12.75">
      <c r="A20" s="13" t="s">
        <v>9</v>
      </c>
      <c r="B20" s="15">
        <v>7253.373</v>
      </c>
      <c r="C20" s="14">
        <v>1.0588658959525659</v>
      </c>
      <c r="D20" s="24">
        <v>6352</v>
      </c>
      <c r="E20" s="14">
        <f>D20/D19%</f>
        <v>60.668576886341924</v>
      </c>
    </row>
    <row r="21" spans="1:5" s="2" customFormat="1" ht="12.75">
      <c r="A21" s="13" t="s">
        <v>92</v>
      </c>
      <c r="B21" s="15">
        <v>7175.473</v>
      </c>
      <c r="C21" s="14">
        <v>1.0474938552075628</v>
      </c>
      <c r="D21" s="24">
        <v>4170</v>
      </c>
      <c r="E21" s="14">
        <f>D21/D20%</f>
        <v>65.64861460957178</v>
      </c>
    </row>
    <row r="22" spans="1:5" s="2" customFormat="1" ht="12.75">
      <c r="A22" s="13" t="s">
        <v>91</v>
      </c>
      <c r="B22" s="15">
        <v>6919.25</v>
      </c>
      <c r="C22" s="14">
        <v>1.01008976796999</v>
      </c>
      <c r="D22" s="24">
        <v>6945</v>
      </c>
      <c r="E22" s="14">
        <f>D22/D21%</f>
        <v>166.54676258992805</v>
      </c>
    </row>
    <row r="23" spans="1:5" s="2" customFormat="1" ht="12.75">
      <c r="A23" s="13" t="s">
        <v>90</v>
      </c>
      <c r="B23" s="15">
        <v>4299.264</v>
      </c>
      <c r="C23" s="14">
        <v>0.6276175273623199</v>
      </c>
      <c r="D23" s="24">
        <v>4290</v>
      </c>
      <c r="E23" s="14">
        <f>D23/D22%</f>
        <v>61.77105831533477</v>
      </c>
    </row>
    <row r="24" spans="1:5" s="2" customFormat="1" ht="12.75">
      <c r="A24" s="13" t="s">
        <v>65</v>
      </c>
      <c r="B24" s="15">
        <v>4179</v>
      </c>
      <c r="C24" s="14">
        <v>0.6100610818147326</v>
      </c>
      <c r="D24" s="24">
        <v>3542</v>
      </c>
      <c r="E24" s="14">
        <f>D24/D23%</f>
        <v>82.56410256410257</v>
      </c>
    </row>
    <row r="25" spans="1:5" s="2" customFormat="1" ht="12.75">
      <c r="A25" s="13" t="s">
        <v>89</v>
      </c>
      <c r="B25" s="15">
        <v>3875</v>
      </c>
      <c r="C25" s="14">
        <v>0.5656823862244769</v>
      </c>
      <c r="D25" s="23" t="s">
        <v>32</v>
      </c>
      <c r="E25" s="23" t="s">
        <v>32</v>
      </c>
    </row>
    <row r="26" spans="1:5" s="2" customFormat="1" ht="12.75">
      <c r="A26" s="13" t="s">
        <v>74</v>
      </c>
      <c r="B26" s="15">
        <v>3500</v>
      </c>
      <c r="C26" s="14">
        <v>0.510938929493076</v>
      </c>
      <c r="D26" s="24" t="s">
        <v>88</v>
      </c>
      <c r="E26" s="14">
        <f>3400/D7%</f>
        <v>0.5588722615259185</v>
      </c>
    </row>
    <row r="27" spans="1:5" s="2" customFormat="1" ht="12.75">
      <c r="A27" s="13" t="s">
        <v>87</v>
      </c>
      <c r="B27" s="15">
        <v>3000</v>
      </c>
      <c r="C27" s="14">
        <v>0.4379476538512079</v>
      </c>
      <c r="D27" s="24">
        <v>3030</v>
      </c>
      <c r="E27" s="14">
        <f>3030/D7%</f>
        <v>0.49805380953633327</v>
      </c>
    </row>
    <row r="28" spans="1:5" s="2" customFormat="1" ht="12.75">
      <c r="A28" s="28" t="s">
        <v>86</v>
      </c>
      <c r="B28" s="3"/>
      <c r="C28" s="3"/>
      <c r="E28" s="14"/>
    </row>
    <row r="29" spans="1:8" s="2" customFormat="1" ht="15.75">
      <c r="A29" s="34" t="s">
        <v>30</v>
      </c>
      <c r="B29" s="20">
        <v>822712.527</v>
      </c>
      <c r="C29" s="18">
        <v>100</v>
      </c>
      <c r="D29" s="27">
        <v>724515</v>
      </c>
      <c r="E29" s="18">
        <f>D29/D29%</f>
        <v>100</v>
      </c>
      <c r="H29" s="53"/>
    </row>
    <row r="30" spans="1:8" s="2" customFormat="1" ht="12.75">
      <c r="A30" s="29" t="s">
        <v>17</v>
      </c>
      <c r="B30" s="52">
        <v>307383.552</v>
      </c>
      <c r="C30" s="51">
        <v>37.36220634938746</v>
      </c>
      <c r="D30" s="16">
        <v>299917</v>
      </c>
      <c r="E30" s="14">
        <f>D30/D29%</f>
        <v>41.39555426733746</v>
      </c>
      <c r="H30" s="53"/>
    </row>
    <row r="31" spans="1:8" s="2" customFormat="1" ht="12.75">
      <c r="A31" s="29" t="s">
        <v>27</v>
      </c>
      <c r="B31" s="52">
        <v>166035.097</v>
      </c>
      <c r="C31" s="51">
        <v>20.18142322512612</v>
      </c>
      <c r="D31" s="16">
        <v>130434</v>
      </c>
      <c r="E31" s="14">
        <f>D31/D30%</f>
        <v>43.49003224225369</v>
      </c>
      <c r="H31" s="53"/>
    </row>
    <row r="32" spans="1:8" s="2" customFormat="1" ht="12.75">
      <c r="A32" s="29" t="s">
        <v>29</v>
      </c>
      <c r="B32" s="52">
        <v>59017.716</v>
      </c>
      <c r="C32" s="51">
        <v>7.173552615663527</v>
      </c>
      <c r="D32" s="16">
        <v>41806</v>
      </c>
      <c r="E32" s="14">
        <f>D32/D31%</f>
        <v>32.05145897542052</v>
      </c>
      <c r="H32" s="53"/>
    </row>
    <row r="33" spans="1:8" s="2" customFormat="1" ht="12.75">
      <c r="A33" s="29" t="s">
        <v>24</v>
      </c>
      <c r="B33" s="52">
        <v>24320.1</v>
      </c>
      <c r="C33" s="51">
        <v>2.956087236046182</v>
      </c>
      <c r="D33" s="16" t="s">
        <v>85</v>
      </c>
      <c r="E33" s="14">
        <f>22000/D29%</f>
        <v>3.0365140818340546</v>
      </c>
      <c r="H33" s="53"/>
    </row>
    <row r="34" spans="1:8" s="2" customFormat="1" ht="12.75">
      <c r="A34" s="29" t="s">
        <v>19</v>
      </c>
      <c r="B34" s="52">
        <v>22016.926</v>
      </c>
      <c r="C34" s="51">
        <v>2.6761384174231737</v>
      </c>
      <c r="D34" s="16">
        <v>15000</v>
      </c>
      <c r="E34" s="14">
        <f>15000/D29%</f>
        <v>2.070350510341401</v>
      </c>
      <c r="H34" s="53"/>
    </row>
    <row r="35" spans="1:8" s="2" customFormat="1" ht="12.75">
      <c r="A35" s="29" t="s">
        <v>28</v>
      </c>
      <c r="B35" s="52">
        <v>19290</v>
      </c>
      <c r="C35" s="51">
        <v>2.344682907690793</v>
      </c>
      <c r="D35" s="16" t="s">
        <v>73</v>
      </c>
      <c r="E35" s="14">
        <f>14000/D29%</f>
        <v>1.9323271429853075</v>
      </c>
      <c r="H35" s="53"/>
    </row>
    <row r="36" spans="1:8" s="2" customFormat="1" ht="12.75">
      <c r="A36" s="29" t="s">
        <v>14</v>
      </c>
      <c r="B36" s="52">
        <v>16323.922</v>
      </c>
      <c r="C36" s="51">
        <v>1.9841586780651999</v>
      </c>
      <c r="D36" s="16">
        <v>11225</v>
      </c>
      <c r="E36" s="14">
        <f>11225/D29%</f>
        <v>1.5493122985721484</v>
      </c>
      <c r="F36" s="3"/>
      <c r="H36" s="53"/>
    </row>
    <row r="37" spans="1:8" s="2" customFormat="1" ht="12.75">
      <c r="A37" s="29" t="s">
        <v>79</v>
      </c>
      <c r="B37" s="52">
        <v>15818.5</v>
      </c>
      <c r="C37" s="51">
        <v>1.9227250687043447</v>
      </c>
      <c r="D37" s="16">
        <v>16391</v>
      </c>
      <c r="E37" s="14">
        <f>D37/D36%</f>
        <v>146.02227171492206</v>
      </c>
      <c r="H37" s="53"/>
    </row>
    <row r="38" spans="1:5" s="2" customFormat="1" ht="12.75">
      <c r="A38" s="29" t="s">
        <v>11</v>
      </c>
      <c r="B38" s="52">
        <v>11597</v>
      </c>
      <c r="C38" s="51">
        <v>1.4096053748310071</v>
      </c>
      <c r="D38" s="16">
        <v>9965</v>
      </c>
      <c r="E38" s="14">
        <f>D38/D37%</f>
        <v>60.795558538222195</v>
      </c>
    </row>
    <row r="39" spans="1:5" s="2" customFormat="1" ht="12.75">
      <c r="A39" s="29" t="s">
        <v>77</v>
      </c>
      <c r="B39" s="52">
        <v>11446.8</v>
      </c>
      <c r="C39" s="51">
        <v>1.3913486940256592</v>
      </c>
      <c r="D39" s="16">
        <v>8867</v>
      </c>
      <c r="E39" s="14">
        <f>D39/D38%</f>
        <v>88.98143502257902</v>
      </c>
    </row>
    <row r="40" spans="1:5" s="2" customFormat="1" ht="12.75">
      <c r="A40" s="29" t="s">
        <v>36</v>
      </c>
      <c r="B40" s="52">
        <v>10592</v>
      </c>
      <c r="C40" s="51">
        <v>1.2874484892825753</v>
      </c>
      <c r="D40" s="16">
        <v>8836</v>
      </c>
      <c r="E40" s="14">
        <f>D40/D39%</f>
        <v>99.65038908311718</v>
      </c>
    </row>
    <row r="41" spans="1:5" s="2" customFormat="1" ht="12.75">
      <c r="A41" s="29" t="s">
        <v>43</v>
      </c>
      <c r="B41" s="52">
        <v>9491.203</v>
      </c>
      <c r="C41" s="51">
        <v>1.1536475607840113</v>
      </c>
      <c r="D41" s="16">
        <v>11375</v>
      </c>
      <c r="E41" s="14">
        <f>D41/D40%</f>
        <v>128.73472159348123</v>
      </c>
    </row>
    <row r="42" spans="1:5" s="2" customFormat="1" ht="12.75">
      <c r="A42" s="29" t="s">
        <v>84</v>
      </c>
      <c r="B42" s="52">
        <v>8962.9</v>
      </c>
      <c r="C42" s="51">
        <v>1.089432785554267</v>
      </c>
      <c r="D42" s="16">
        <v>8317</v>
      </c>
      <c r="E42" s="14">
        <f>D42/D41%</f>
        <v>73.11648351648351</v>
      </c>
    </row>
    <row r="43" spans="1:5" s="2" customFormat="1" ht="12.75">
      <c r="A43" s="29" t="s">
        <v>71</v>
      </c>
      <c r="B43" s="52">
        <v>7849.08</v>
      </c>
      <c r="C43" s="51">
        <v>0.9540489226074468</v>
      </c>
      <c r="D43" s="16">
        <v>14542</v>
      </c>
      <c r="E43" s="14">
        <f>D43/D42%</f>
        <v>174.8466995310809</v>
      </c>
    </row>
    <row r="44" spans="1:5" s="2" customFormat="1" ht="12.75">
      <c r="A44" s="29" t="s">
        <v>65</v>
      </c>
      <c r="B44" s="52">
        <v>7525</v>
      </c>
      <c r="C44" s="51">
        <v>0.9146572773651227</v>
      </c>
      <c r="D44" s="16">
        <v>4779</v>
      </c>
      <c r="E44" s="14">
        <f>D44/D43%</f>
        <v>32.863430064640355</v>
      </c>
    </row>
    <row r="45" spans="1:5" s="2" customFormat="1" ht="12.75">
      <c r="A45" s="29" t="s">
        <v>16</v>
      </c>
      <c r="B45" s="52">
        <v>6928.22</v>
      </c>
      <c r="C45" s="51">
        <v>0.8421191816859257</v>
      </c>
      <c r="D45" s="16">
        <v>5413</v>
      </c>
      <c r="E45" s="14">
        <f>D45/D44%</f>
        <v>113.26637371835112</v>
      </c>
    </row>
    <row r="46" spans="1:5" s="2" customFormat="1" ht="12.75">
      <c r="A46" s="29" t="s">
        <v>80</v>
      </c>
      <c r="B46" s="52">
        <v>6682.3</v>
      </c>
      <c r="C46" s="51">
        <v>0.8122278172142139</v>
      </c>
      <c r="D46" s="23" t="s">
        <v>32</v>
      </c>
      <c r="E46" s="23" t="s">
        <v>32</v>
      </c>
    </row>
    <row r="47" spans="1:5" s="2" customFormat="1" ht="12.75">
      <c r="A47" s="29" t="s">
        <v>9</v>
      </c>
      <c r="B47" s="52">
        <v>6543.64</v>
      </c>
      <c r="C47" s="51">
        <v>0.7953738134827258</v>
      </c>
      <c r="D47" s="16">
        <v>6728</v>
      </c>
      <c r="E47" s="14">
        <f>6728/D29%</f>
        <v>0.9286212155717963</v>
      </c>
    </row>
    <row r="48" spans="1:6" s="2" customFormat="1" ht="12.75">
      <c r="A48" s="29" t="s">
        <v>83</v>
      </c>
      <c r="B48" s="52">
        <v>6158.12</v>
      </c>
      <c r="C48" s="51">
        <v>0.7485141890880678</v>
      </c>
      <c r="D48" s="16" t="s">
        <v>82</v>
      </c>
      <c r="E48" s="14">
        <f>6575/D29%</f>
        <v>0.907503640366314</v>
      </c>
      <c r="F48" s="50"/>
    </row>
    <row r="49" spans="1:6" s="2" customFormat="1" ht="12.75">
      <c r="A49" s="29" t="s">
        <v>78</v>
      </c>
      <c r="B49" s="52">
        <v>5105.9</v>
      </c>
      <c r="C49" s="51">
        <v>0.6206177531559575</v>
      </c>
      <c r="D49" s="23" t="s">
        <v>32</v>
      </c>
      <c r="E49" s="3"/>
      <c r="F49" s="50"/>
    </row>
    <row r="50" spans="1:5" s="2" customFormat="1" ht="12.75">
      <c r="A50" s="22" t="s">
        <v>81</v>
      </c>
      <c r="B50" s="3"/>
      <c r="C50" s="3"/>
      <c r="E50" s="14"/>
    </row>
    <row r="51" spans="1:5" s="2" customFormat="1" ht="15.75">
      <c r="A51" s="21" t="s">
        <v>30</v>
      </c>
      <c r="B51" s="33">
        <v>689945.712</v>
      </c>
      <c r="C51" s="32">
        <v>100</v>
      </c>
      <c r="D51" s="19">
        <v>629873</v>
      </c>
      <c r="E51" s="18">
        <f>D51/D51%</f>
        <v>100</v>
      </c>
    </row>
    <row r="52" spans="1:5" s="2" customFormat="1" ht="12.75">
      <c r="A52" s="13" t="s">
        <v>27</v>
      </c>
      <c r="B52" s="31">
        <v>112463.296</v>
      </c>
      <c r="C52" s="30">
        <v>16.300310885909237</v>
      </c>
      <c r="D52" s="3">
        <v>91952</v>
      </c>
      <c r="E52" s="14">
        <f>D52/D51%</f>
        <v>14.598498427460775</v>
      </c>
    </row>
    <row r="53" spans="1:5" s="2" customFormat="1" ht="12.75">
      <c r="A53" s="13" t="s">
        <v>28</v>
      </c>
      <c r="B53" s="31">
        <v>78570.2</v>
      </c>
      <c r="C53" s="30">
        <v>11.38788148595668</v>
      </c>
      <c r="D53" s="3">
        <v>72060</v>
      </c>
      <c r="E53" s="14">
        <f>D53/D52%</f>
        <v>78.36697407342962</v>
      </c>
    </row>
    <row r="54" spans="1:5" s="2" customFormat="1" ht="12.75">
      <c r="A54" s="13" t="s">
        <v>17</v>
      </c>
      <c r="B54" s="31">
        <v>68026.4</v>
      </c>
      <c r="C54" s="30">
        <v>9.859674292750729</v>
      </c>
      <c r="D54" s="3">
        <v>58738</v>
      </c>
      <c r="E54" s="14">
        <f>D54/D53%</f>
        <v>81.51262836525117</v>
      </c>
    </row>
    <row r="55" spans="1:5" s="2" customFormat="1" ht="12.75">
      <c r="A55" s="13" t="s">
        <v>80</v>
      </c>
      <c r="B55" s="31">
        <v>63765.14</v>
      </c>
      <c r="C55" s="30">
        <v>9.242051786242566</v>
      </c>
      <c r="D55" s="3">
        <v>45413</v>
      </c>
      <c r="E55" s="14">
        <f>D55/D54%</f>
        <v>77.31451530525383</v>
      </c>
    </row>
    <row r="56" spans="1:5" s="2" customFormat="1" ht="12.75">
      <c r="A56" s="13" t="s">
        <v>79</v>
      </c>
      <c r="B56" s="31">
        <v>39001.7</v>
      </c>
      <c r="C56" s="30">
        <v>5.6528650474459345</v>
      </c>
      <c r="D56" s="3">
        <v>39705</v>
      </c>
      <c r="E56" s="14">
        <f>D56/D55%</f>
        <v>87.43091185343404</v>
      </c>
    </row>
    <row r="57" spans="1:5" s="2" customFormat="1" ht="12.75">
      <c r="A57" s="13" t="s">
        <v>36</v>
      </c>
      <c r="B57" s="31">
        <v>28611.1</v>
      </c>
      <c r="C57" s="30">
        <v>4.146862499813608</v>
      </c>
      <c r="D57" s="3">
        <v>25860</v>
      </c>
      <c r="E57" s="14">
        <f>D57/D56%</f>
        <v>65.130336229694</v>
      </c>
    </row>
    <row r="58" spans="1:5" s="2" customFormat="1" ht="12.75">
      <c r="A58" s="13" t="s">
        <v>78</v>
      </c>
      <c r="B58" s="31">
        <v>25988.6</v>
      </c>
      <c r="C58" s="30">
        <v>3.7667601302521025</v>
      </c>
      <c r="D58" s="3">
        <v>25427</v>
      </c>
      <c r="E58" s="14">
        <f>D58/D57%</f>
        <v>98.32559938128382</v>
      </c>
    </row>
    <row r="59" spans="1:5" s="2" customFormat="1" ht="12.75">
      <c r="A59" s="13" t="s">
        <v>77</v>
      </c>
      <c r="B59" s="31">
        <v>25885.4</v>
      </c>
      <c r="C59" s="30">
        <v>3.7518024316672616</v>
      </c>
      <c r="D59" s="3">
        <v>17520</v>
      </c>
      <c r="E59" s="14">
        <f>D59/D58%</f>
        <v>68.90313446336572</v>
      </c>
    </row>
    <row r="60" spans="1:5" s="2" customFormat="1" ht="12.75">
      <c r="A60" s="13" t="s">
        <v>20</v>
      </c>
      <c r="B60" s="31">
        <v>21397</v>
      </c>
      <c r="C60" s="30">
        <v>3.1012584943784676</v>
      </c>
      <c r="D60" s="3">
        <v>20376</v>
      </c>
      <c r="E60" s="14">
        <f>D60/D59%</f>
        <v>116.3013698630137</v>
      </c>
    </row>
    <row r="61" spans="1:5" s="2" customFormat="1" ht="12.75">
      <c r="A61" s="13" t="s">
        <v>25</v>
      </c>
      <c r="B61" s="31">
        <v>20958.8</v>
      </c>
      <c r="C61" s="30">
        <v>3.0377462509688002</v>
      </c>
      <c r="D61" s="3">
        <v>19500</v>
      </c>
      <c r="E61" s="14">
        <f>D61/D60%</f>
        <v>95.70082449941107</v>
      </c>
    </row>
    <row r="62" spans="1:5" s="2" customFormat="1" ht="12.75">
      <c r="A62" s="13" t="s">
        <v>42</v>
      </c>
      <c r="B62" s="31">
        <v>17782</v>
      </c>
      <c r="C62" s="30">
        <v>2.577304227089681</v>
      </c>
      <c r="D62" s="3">
        <v>21000</v>
      </c>
      <c r="E62" s="14">
        <f>D62/D61%</f>
        <v>107.6923076923077</v>
      </c>
    </row>
    <row r="63" spans="1:5" s="2" customFormat="1" ht="12.75">
      <c r="A63" s="13" t="s">
        <v>76</v>
      </c>
      <c r="B63" s="31">
        <v>17227</v>
      </c>
      <c r="C63" s="30">
        <v>2.4968631155142242</v>
      </c>
      <c r="D63" s="3">
        <v>15473</v>
      </c>
      <c r="E63" s="14">
        <f>D63/D62%</f>
        <v>73.68095238095238</v>
      </c>
    </row>
    <row r="64" spans="1:5" s="2" customFormat="1" ht="12.75">
      <c r="A64" s="13" t="s">
        <v>75</v>
      </c>
      <c r="B64" s="31">
        <v>12538.2</v>
      </c>
      <c r="C64" s="30">
        <v>1.8172734146944012</v>
      </c>
      <c r="D64" s="3">
        <v>9937</v>
      </c>
      <c r="E64" s="14">
        <f>D64/D63%</f>
        <v>64.22154721127126</v>
      </c>
    </row>
    <row r="65" spans="1:5" s="2" customFormat="1" ht="12.75">
      <c r="A65" s="13" t="s">
        <v>74</v>
      </c>
      <c r="B65" s="31">
        <v>10000</v>
      </c>
      <c r="C65" s="30">
        <v>1.4493893977559786</v>
      </c>
      <c r="D65" s="16" t="s">
        <v>73</v>
      </c>
      <c r="E65" s="14">
        <f>14000/D51%</f>
        <v>2.222670284327158</v>
      </c>
    </row>
    <row r="66" spans="1:5" s="2" customFormat="1" ht="12.75">
      <c r="A66" s="13" t="s">
        <v>72</v>
      </c>
      <c r="B66" s="31">
        <v>9274.92</v>
      </c>
      <c r="C66" s="30">
        <v>1.344297071303488</v>
      </c>
      <c r="D66" s="3">
        <v>9892</v>
      </c>
      <c r="E66" s="14">
        <f>D66/D51%</f>
        <v>1.5704753180403035</v>
      </c>
    </row>
    <row r="67" spans="1:5" s="2" customFormat="1" ht="12.75">
      <c r="A67" s="13" t="s">
        <v>43</v>
      </c>
      <c r="B67" s="31">
        <v>8855.44</v>
      </c>
      <c r="C67" s="30">
        <v>1.2834980848464204</v>
      </c>
      <c r="D67" s="3">
        <v>8639</v>
      </c>
      <c r="E67" s="14">
        <f>D67/D52%</f>
        <v>9.395119192622237</v>
      </c>
    </row>
    <row r="68" spans="1:5" s="2" customFormat="1" ht="12.75">
      <c r="A68" s="13" t="s">
        <v>19</v>
      </c>
      <c r="B68" s="31">
        <v>8427.646</v>
      </c>
      <c r="C68" s="30">
        <v>1.2214940760440585</v>
      </c>
      <c r="D68" s="3">
        <v>14560</v>
      </c>
      <c r="E68" s="14">
        <f>D68/D53%</f>
        <v>20.205384401887315</v>
      </c>
    </row>
    <row r="69" spans="1:5" s="2" customFormat="1" ht="12.75">
      <c r="A69" s="13" t="s">
        <v>9</v>
      </c>
      <c r="B69" s="31">
        <v>7977.051</v>
      </c>
      <c r="C69" s="30">
        <v>1.1561853144758727</v>
      </c>
      <c r="D69" s="3">
        <v>7178</v>
      </c>
      <c r="E69" s="14">
        <f>D69/D54%</f>
        <v>12.220368415676393</v>
      </c>
    </row>
    <row r="70" spans="1:5" s="2" customFormat="1" ht="12.75">
      <c r="A70" s="13" t="s">
        <v>71</v>
      </c>
      <c r="B70" s="31">
        <v>7180.98</v>
      </c>
      <c r="C70" s="30">
        <v>1.0408036277497728</v>
      </c>
      <c r="D70" s="3">
        <v>7812</v>
      </c>
      <c r="E70" s="14">
        <f>D70/D55%</f>
        <v>17.202122740184528</v>
      </c>
    </row>
    <row r="71" spans="1:5" s="2" customFormat="1" ht="12.75">
      <c r="A71" s="9" t="s">
        <v>70</v>
      </c>
      <c r="B71" s="49">
        <v>6714.3</v>
      </c>
      <c r="C71" s="48">
        <v>0.9731635233352968</v>
      </c>
      <c r="D71" s="6">
        <v>7108</v>
      </c>
      <c r="E71" s="47">
        <f>D71/D56%</f>
        <v>17.902027452461905</v>
      </c>
    </row>
    <row r="72" spans="1:5" s="2" customFormat="1" ht="12.75">
      <c r="A72" s="46"/>
      <c r="B72" s="45"/>
      <c r="C72" s="44"/>
      <c r="D72" s="43"/>
      <c r="E72" s="42"/>
    </row>
    <row r="73" spans="1:5" s="2" customFormat="1" ht="15.75">
      <c r="A73" s="41" t="s">
        <v>69</v>
      </c>
      <c r="B73" s="40" t="s">
        <v>68</v>
      </c>
      <c r="C73" s="39" t="s">
        <v>67</v>
      </c>
      <c r="D73" s="40" t="s">
        <v>68</v>
      </c>
      <c r="E73" s="39" t="s">
        <v>67</v>
      </c>
    </row>
    <row r="74" spans="1:5" s="2" customFormat="1" ht="12.75">
      <c r="A74" s="38">
        <v>1</v>
      </c>
      <c r="B74" s="37">
        <v>2</v>
      </c>
      <c r="C74" s="37">
        <v>3</v>
      </c>
      <c r="D74" s="36">
        <v>4</v>
      </c>
      <c r="E74" s="35">
        <v>5</v>
      </c>
    </row>
    <row r="75" spans="1:5" s="2" customFormat="1" ht="12.75">
      <c r="A75" s="28" t="s">
        <v>66</v>
      </c>
      <c r="B75" s="3"/>
      <c r="C75" s="3"/>
      <c r="D75" s="3"/>
      <c r="E75" s="14"/>
    </row>
    <row r="76" spans="1:5" s="2" customFormat="1" ht="15.75">
      <c r="A76" s="34" t="s">
        <v>30</v>
      </c>
      <c r="B76" s="33">
        <v>38201.265</v>
      </c>
      <c r="C76" s="32">
        <v>100</v>
      </c>
      <c r="D76" s="19">
        <v>36421</v>
      </c>
      <c r="E76" s="18">
        <f>D76/D76%</f>
        <v>100</v>
      </c>
    </row>
    <row r="77" spans="1:5" s="2" customFormat="1" ht="12.75">
      <c r="A77" s="29" t="s">
        <v>27</v>
      </c>
      <c r="B77" s="31">
        <v>14341.075</v>
      </c>
      <c r="C77" s="30">
        <v>37.54083798010354</v>
      </c>
      <c r="D77" s="3">
        <v>14410</v>
      </c>
      <c r="E77" s="14">
        <f>D77/D60%</f>
        <v>70.72045543776993</v>
      </c>
    </row>
    <row r="78" spans="1:5" s="2" customFormat="1" ht="12.75">
      <c r="A78" s="29" t="s">
        <v>28</v>
      </c>
      <c r="B78" s="31">
        <v>7338</v>
      </c>
      <c r="C78" s="30">
        <v>19.2087879812357</v>
      </c>
      <c r="D78" s="3">
        <v>7000</v>
      </c>
      <c r="E78" s="14">
        <f>D78/D61%</f>
        <v>35.8974358974359</v>
      </c>
    </row>
    <row r="79" spans="1:5" s="2" customFormat="1" ht="12.75">
      <c r="A79" s="29" t="s">
        <v>65</v>
      </c>
      <c r="B79" s="31">
        <v>3900</v>
      </c>
      <c r="C79" s="30">
        <v>10.209086008015705</v>
      </c>
      <c r="D79" s="3">
        <v>2937</v>
      </c>
      <c r="E79" s="14">
        <f>D79/D62%</f>
        <v>13.985714285714286</v>
      </c>
    </row>
    <row r="80" spans="1:5" s="2" customFormat="1" ht="12.75">
      <c r="A80" s="29" t="s">
        <v>17</v>
      </c>
      <c r="B80" s="31">
        <v>2335.05</v>
      </c>
      <c r="C80" s="30">
        <v>6.1124939187223255</v>
      </c>
      <c r="D80" s="3">
        <v>1945</v>
      </c>
      <c r="E80" s="14">
        <f>D80/D63%</f>
        <v>12.570283720028437</v>
      </c>
    </row>
    <row r="81" spans="1:5" s="2" customFormat="1" ht="12.75">
      <c r="A81" s="29" t="s">
        <v>64</v>
      </c>
      <c r="B81" s="31">
        <v>1000</v>
      </c>
      <c r="C81" s="30">
        <v>2.6177143610296674</v>
      </c>
      <c r="D81" s="3">
        <v>715</v>
      </c>
      <c r="E81" s="14">
        <f>D81/D64%</f>
        <v>7.195330582670826</v>
      </c>
    </row>
    <row r="82" spans="1:5" s="2" customFormat="1" ht="12.75">
      <c r="A82" s="29" t="s">
        <v>14</v>
      </c>
      <c r="B82" s="31">
        <v>773.797</v>
      </c>
      <c r="C82" s="30">
        <v>2.0255795194216737</v>
      </c>
      <c r="D82" s="3">
        <v>1469</v>
      </c>
      <c r="E82" s="14">
        <f>D82/D76%</f>
        <v>4.033387331484583</v>
      </c>
    </row>
    <row r="83" spans="1:5" s="2" customFormat="1" ht="12.75">
      <c r="A83" s="29" t="s">
        <v>63</v>
      </c>
      <c r="B83" s="31">
        <v>716</v>
      </c>
      <c r="C83" s="30">
        <v>1.874283482497242</v>
      </c>
      <c r="D83" s="16" t="s">
        <v>62</v>
      </c>
      <c r="E83" s="14">
        <f>1200/D76%</f>
        <v>3.2948024491364873</v>
      </c>
    </row>
    <row r="84" spans="1:5" s="2" customFormat="1" ht="12.75">
      <c r="A84" s="29" t="s">
        <v>61</v>
      </c>
      <c r="B84" s="31">
        <v>646.964</v>
      </c>
      <c r="C84" s="30">
        <v>1.693566953869198</v>
      </c>
      <c r="D84" s="3">
        <v>603</v>
      </c>
      <c r="E84" s="14">
        <f>D84/D76%</f>
        <v>1.6556382306910848</v>
      </c>
    </row>
    <row r="85" spans="1:5" s="2" customFormat="1" ht="12.75">
      <c r="A85" s="29" t="s">
        <v>19</v>
      </c>
      <c r="B85" s="31">
        <v>625.349</v>
      </c>
      <c r="C85" s="30">
        <v>1.6369850579555416</v>
      </c>
      <c r="D85" s="3">
        <v>419</v>
      </c>
      <c r="E85" s="14">
        <f>D85/D77%</f>
        <v>2.907702984038862</v>
      </c>
    </row>
    <row r="86" spans="1:5" s="2" customFormat="1" ht="12.75">
      <c r="A86" s="29" t="s">
        <v>8</v>
      </c>
      <c r="B86" s="31">
        <v>533.8</v>
      </c>
      <c r="C86" s="30">
        <v>1.3973359259176363</v>
      </c>
      <c r="D86" s="3">
        <v>451</v>
      </c>
      <c r="E86" s="14">
        <f>D86/D78%</f>
        <v>6.442857142857143</v>
      </c>
    </row>
    <row r="87" spans="1:5" s="2" customFormat="1" ht="12.75">
      <c r="A87" s="29" t="s">
        <v>60</v>
      </c>
      <c r="B87" s="31">
        <v>428.6</v>
      </c>
      <c r="C87" s="30">
        <v>1.1219523751373155</v>
      </c>
      <c r="D87" s="3">
        <v>390</v>
      </c>
      <c r="E87" s="14">
        <f>D87/D79%</f>
        <v>13.278855975485188</v>
      </c>
    </row>
    <row r="88" spans="1:5" s="2" customFormat="1" ht="12.75">
      <c r="A88" s="29" t="s">
        <v>59</v>
      </c>
      <c r="B88" s="31">
        <v>403.21</v>
      </c>
      <c r="C88" s="30">
        <v>1.0554886075107721</v>
      </c>
      <c r="D88" s="3">
        <v>450</v>
      </c>
      <c r="E88" s="14">
        <f>D88/D80%</f>
        <v>23.13624678663239</v>
      </c>
    </row>
    <row r="89" spans="1:5" s="2" customFormat="1" ht="12.75">
      <c r="A89" s="25" t="s">
        <v>58</v>
      </c>
      <c r="B89" s="31">
        <v>370</v>
      </c>
      <c r="C89" s="30">
        <v>0.9685543135809769</v>
      </c>
      <c r="D89" s="3">
        <v>364</v>
      </c>
      <c r="E89" s="14">
        <f>D89/D81%</f>
        <v>50.90909090909091</v>
      </c>
    </row>
    <row r="90" spans="1:5" s="2" customFormat="1" ht="12.75">
      <c r="A90" s="29" t="s">
        <v>57</v>
      </c>
      <c r="B90" s="31">
        <v>325</v>
      </c>
      <c r="C90" s="30">
        <v>0.8507571673346419</v>
      </c>
      <c r="D90" s="16" t="s">
        <v>56</v>
      </c>
      <c r="E90" s="14">
        <f>164/D76%</f>
        <v>0.4502896680486533</v>
      </c>
    </row>
    <row r="91" spans="1:5" s="2" customFormat="1" ht="12.75">
      <c r="A91" s="29" t="s">
        <v>55</v>
      </c>
      <c r="B91" s="31">
        <v>315.107</v>
      </c>
      <c r="C91" s="30">
        <v>0.8248601191609756</v>
      </c>
      <c r="D91" s="16" t="s">
        <v>54</v>
      </c>
      <c r="E91" s="14">
        <f>300/D76%</f>
        <v>0.8237006122841218</v>
      </c>
    </row>
    <row r="92" spans="1:6" s="2" customFormat="1" ht="12.75">
      <c r="A92" s="25" t="s">
        <v>53</v>
      </c>
      <c r="B92" s="31">
        <v>307.776</v>
      </c>
      <c r="C92" s="30">
        <v>0.805669655180267</v>
      </c>
      <c r="D92" s="23" t="s">
        <v>32</v>
      </c>
      <c r="E92" s="23" t="s">
        <v>32</v>
      </c>
      <c r="F92" s="3"/>
    </row>
    <row r="93" spans="1:5" s="2" customFormat="1" ht="12.75">
      <c r="A93" s="29" t="s">
        <v>52</v>
      </c>
      <c r="B93" s="31">
        <v>300</v>
      </c>
      <c r="C93" s="30">
        <v>0.7853143083089003</v>
      </c>
      <c r="D93" s="3">
        <v>245</v>
      </c>
      <c r="E93" s="14">
        <f>D93/D76%</f>
        <v>0.6726888333653662</v>
      </c>
    </row>
    <row r="94" spans="1:6" s="2" customFormat="1" ht="12.75">
      <c r="A94" s="25" t="s">
        <v>38</v>
      </c>
      <c r="B94" s="31">
        <v>300</v>
      </c>
      <c r="C94" s="30">
        <v>0.7853143083089003</v>
      </c>
      <c r="D94" s="23" t="s">
        <v>32</v>
      </c>
      <c r="E94" s="23" t="s">
        <v>32</v>
      </c>
      <c r="F94" s="3"/>
    </row>
    <row r="95" spans="1:5" s="2" customFormat="1" ht="12.75">
      <c r="A95" s="29" t="s">
        <v>29</v>
      </c>
      <c r="B95" s="31">
        <v>296.6</v>
      </c>
      <c r="C95" s="30">
        <v>0.7764140794813994</v>
      </c>
      <c r="D95" s="3">
        <v>226</v>
      </c>
      <c r="E95" s="14">
        <f>D95/D76%</f>
        <v>0.6205211279207051</v>
      </c>
    </row>
    <row r="96" spans="1:5" s="2" customFormat="1" ht="12.75">
      <c r="A96" s="29" t="s">
        <v>44</v>
      </c>
      <c r="B96" s="31">
        <v>243.215</v>
      </c>
      <c r="C96" s="30">
        <v>0.6366673983178306</v>
      </c>
      <c r="D96" s="3">
        <v>161</v>
      </c>
      <c r="E96" s="14">
        <f>D96/D77%</f>
        <v>1.1172796668979876</v>
      </c>
    </row>
    <row r="97" spans="1:5" s="2" customFormat="1" ht="12.75">
      <c r="A97" s="29" t="s">
        <v>51</v>
      </c>
      <c r="B97" s="23" t="s">
        <v>32</v>
      </c>
      <c r="C97" s="23" t="s">
        <v>32</v>
      </c>
      <c r="D97" s="3">
        <v>226</v>
      </c>
      <c r="E97" s="14">
        <f>D97/D78%</f>
        <v>3.2285714285714286</v>
      </c>
    </row>
    <row r="98" spans="1:5" s="2" customFormat="1" ht="12.75">
      <c r="A98" s="29" t="s">
        <v>9</v>
      </c>
      <c r="B98" s="23" t="s">
        <v>32</v>
      </c>
      <c r="C98" s="23" t="s">
        <v>32</v>
      </c>
      <c r="D98" s="3">
        <v>192</v>
      </c>
      <c r="E98" s="14">
        <f>D98/D79%</f>
        <v>6.537282941777324</v>
      </c>
    </row>
    <row r="99" spans="1:5" s="2" customFormat="1" ht="12.75">
      <c r="A99" s="28" t="s">
        <v>50</v>
      </c>
      <c r="B99" s="3"/>
      <c r="C99" s="3"/>
      <c r="E99" s="14"/>
    </row>
    <row r="100" spans="1:5" s="2" customFormat="1" ht="15.75">
      <c r="A100" s="21" t="s">
        <v>30</v>
      </c>
      <c r="B100" s="20">
        <v>6881.434</v>
      </c>
      <c r="C100" s="18">
        <v>100</v>
      </c>
      <c r="D100" s="27" t="s">
        <v>49</v>
      </c>
      <c r="E100" s="27" t="s">
        <v>49</v>
      </c>
    </row>
    <row r="101" spans="1:5" s="2" customFormat="1" ht="12.75">
      <c r="A101" s="13" t="s">
        <v>27</v>
      </c>
      <c r="B101" s="15">
        <v>2836.725</v>
      </c>
      <c r="C101" s="14">
        <v>41.22287592963908</v>
      </c>
      <c r="D101" s="3">
        <v>2500</v>
      </c>
      <c r="E101" s="14">
        <f>D101/D101%</f>
        <v>100</v>
      </c>
    </row>
    <row r="102" spans="1:5" s="2" customFormat="1" ht="12.75">
      <c r="A102" s="13" t="s">
        <v>29</v>
      </c>
      <c r="B102" s="15">
        <v>850.421</v>
      </c>
      <c r="C102" s="14">
        <v>12.358194527477849</v>
      </c>
      <c r="D102" s="3">
        <v>919</v>
      </c>
      <c r="E102" s="14">
        <f>D102/D101%</f>
        <v>36.76</v>
      </c>
    </row>
    <row r="103" spans="1:5" s="2" customFormat="1" ht="12.75">
      <c r="A103" s="13" t="s">
        <v>28</v>
      </c>
      <c r="B103" s="15">
        <v>520</v>
      </c>
      <c r="C103" s="14">
        <v>7.556564518383814</v>
      </c>
      <c r="D103" s="16" t="s">
        <v>48</v>
      </c>
      <c r="E103" s="14">
        <f>598/D102%</f>
        <v>65.07072905331883</v>
      </c>
    </row>
    <row r="104" spans="1:5" s="2" customFormat="1" ht="12.75">
      <c r="A104" s="13" t="s">
        <v>17</v>
      </c>
      <c r="B104" s="15">
        <v>360.225</v>
      </c>
      <c r="C104" s="14">
        <v>5.234737410836172</v>
      </c>
      <c r="D104" s="3">
        <v>399</v>
      </c>
      <c r="E104" s="14">
        <f>D104/D101%</f>
        <v>15.96</v>
      </c>
    </row>
    <row r="105" spans="1:7" s="2" customFormat="1" ht="12.75">
      <c r="A105" s="25" t="s">
        <v>47</v>
      </c>
      <c r="B105" s="15">
        <v>180</v>
      </c>
      <c r="C105" s="14">
        <v>2.615733871748243</v>
      </c>
      <c r="D105" s="23" t="s">
        <v>32</v>
      </c>
      <c r="E105" s="23" t="s">
        <v>32</v>
      </c>
      <c r="F105" s="3"/>
      <c r="G105" s="3"/>
    </row>
    <row r="106" spans="1:7" s="2" customFormat="1" ht="12.75">
      <c r="A106" s="13" t="s">
        <v>19</v>
      </c>
      <c r="B106" s="15">
        <v>170</v>
      </c>
      <c r="C106" s="14">
        <v>2.470415323317785</v>
      </c>
      <c r="D106" s="24" t="s">
        <v>46</v>
      </c>
      <c r="E106" s="14">
        <f>118/D101%</f>
        <v>4.72</v>
      </c>
      <c r="F106" s="3"/>
      <c r="G106" s="16"/>
    </row>
    <row r="107" spans="1:7" s="2" customFormat="1" ht="12.75">
      <c r="A107" s="13" t="s">
        <v>14</v>
      </c>
      <c r="B107" s="15">
        <v>169.668</v>
      </c>
      <c r="C107" s="14">
        <v>2.465590747509894</v>
      </c>
      <c r="D107" s="24" t="s">
        <v>45</v>
      </c>
      <c r="E107" s="14">
        <f>141/D101%</f>
        <v>5.64</v>
      </c>
      <c r="F107" s="3"/>
      <c r="G107" s="3"/>
    </row>
    <row r="108" spans="1:7" s="2" customFormat="1" ht="12.75">
      <c r="A108" s="13" t="s">
        <v>44</v>
      </c>
      <c r="B108" s="15">
        <v>160.238</v>
      </c>
      <c r="C108" s="14">
        <v>2.328555356339972</v>
      </c>
      <c r="D108" s="2">
        <v>69</v>
      </c>
      <c r="E108" s="14">
        <f>D108/D101%</f>
        <v>2.76</v>
      </c>
      <c r="F108" s="3"/>
      <c r="G108" s="16"/>
    </row>
    <row r="109" spans="1:7" s="2" customFormat="1" ht="12.75">
      <c r="A109" s="13" t="s">
        <v>25</v>
      </c>
      <c r="B109" s="15">
        <v>107.765</v>
      </c>
      <c r="C109" s="14">
        <v>1.5660253371608301</v>
      </c>
      <c r="D109" s="2">
        <v>86</v>
      </c>
      <c r="E109" s="14">
        <f>D109/D102%</f>
        <v>9.357997823721437</v>
      </c>
      <c r="F109" s="3"/>
      <c r="G109" s="3"/>
    </row>
    <row r="110" spans="1:7" s="2" customFormat="1" ht="12.75">
      <c r="A110" s="13" t="s">
        <v>43</v>
      </c>
      <c r="B110" s="15">
        <v>100</v>
      </c>
      <c r="C110" s="14">
        <v>1.4531854843045795</v>
      </c>
      <c r="D110" s="2">
        <v>103</v>
      </c>
      <c r="E110" s="14">
        <f>103/D101%</f>
        <v>4.12</v>
      </c>
      <c r="F110" s="3"/>
      <c r="G110" s="3"/>
    </row>
    <row r="111" spans="1:7" s="2" customFormat="1" ht="12.75">
      <c r="A111" s="13" t="s">
        <v>42</v>
      </c>
      <c r="B111" s="15">
        <v>100</v>
      </c>
      <c r="C111" s="14">
        <v>1.4531854843045795</v>
      </c>
      <c r="D111" s="26">
        <v>157</v>
      </c>
      <c r="E111" s="14">
        <f>D111/D104%</f>
        <v>39.34837092731829</v>
      </c>
      <c r="F111" s="3"/>
      <c r="G111" s="3"/>
    </row>
    <row r="112" spans="1:7" s="2" customFormat="1" ht="12.75">
      <c r="A112" s="13" t="s">
        <v>41</v>
      </c>
      <c r="B112" s="15">
        <v>79</v>
      </c>
      <c r="C112" s="14">
        <v>1.1480165326006178</v>
      </c>
      <c r="D112" s="26">
        <v>62</v>
      </c>
      <c r="E112" s="14">
        <f>D112/D101%</f>
        <v>2.48</v>
      </c>
      <c r="F112" s="3"/>
      <c r="G112" s="3"/>
    </row>
    <row r="113" spans="1:7" s="2" customFormat="1" ht="12.75">
      <c r="A113" s="13" t="s">
        <v>26</v>
      </c>
      <c r="B113" s="15">
        <v>70</v>
      </c>
      <c r="C113" s="14">
        <v>1.0172298390132057</v>
      </c>
      <c r="D113" s="26">
        <v>68</v>
      </c>
      <c r="E113" s="14">
        <f>D113/D101%</f>
        <v>2.72</v>
      </c>
      <c r="F113" s="3"/>
      <c r="G113" s="3"/>
    </row>
    <row r="114" spans="1:7" s="2" customFormat="1" ht="12.75">
      <c r="A114" s="13" t="s">
        <v>40</v>
      </c>
      <c r="B114" s="15">
        <v>64.342</v>
      </c>
      <c r="C114" s="14">
        <v>0.9350086043112524</v>
      </c>
      <c r="D114" s="23" t="s">
        <v>32</v>
      </c>
      <c r="E114" s="23" t="s">
        <v>32</v>
      </c>
      <c r="F114" s="3"/>
      <c r="G114" s="16"/>
    </row>
    <row r="115" spans="1:7" s="2" customFormat="1" ht="12.75">
      <c r="A115" s="25" t="s">
        <v>39</v>
      </c>
      <c r="B115" s="15">
        <v>63</v>
      </c>
      <c r="C115" s="14">
        <v>0.9155068551118851</v>
      </c>
      <c r="D115" s="26">
        <v>36</v>
      </c>
      <c r="E115" s="14">
        <f>D115/D101%</f>
        <v>1.44</v>
      </c>
      <c r="F115" s="3"/>
      <c r="G115" s="3"/>
    </row>
    <row r="116" spans="1:7" s="2" customFormat="1" ht="12.75">
      <c r="A116" s="25" t="s">
        <v>38</v>
      </c>
      <c r="B116" s="15">
        <v>50.8</v>
      </c>
      <c r="C116" s="14">
        <v>0.7382182260267264</v>
      </c>
      <c r="D116" s="23" t="s">
        <v>32</v>
      </c>
      <c r="E116" s="23" t="s">
        <v>32</v>
      </c>
      <c r="F116" s="3"/>
      <c r="G116" s="3"/>
    </row>
    <row r="117" spans="1:7" s="2" customFormat="1" ht="12.75">
      <c r="A117" s="13" t="s">
        <v>37</v>
      </c>
      <c r="B117" s="15">
        <v>48</v>
      </c>
      <c r="C117" s="14">
        <v>0.6975290324661981</v>
      </c>
      <c r="D117" s="23" t="s">
        <v>32</v>
      </c>
      <c r="E117" s="23" t="s">
        <v>32</v>
      </c>
      <c r="F117" s="3"/>
      <c r="G117" s="3"/>
    </row>
    <row r="118" spans="1:7" s="2" customFormat="1" ht="12.75">
      <c r="A118" s="13" t="s">
        <v>36</v>
      </c>
      <c r="B118" s="15">
        <v>44</v>
      </c>
      <c r="C118" s="14">
        <v>0.639401613094015</v>
      </c>
      <c r="D118" s="24" t="s">
        <v>35</v>
      </c>
      <c r="E118" s="14">
        <f>42/D101%</f>
        <v>1.68</v>
      </c>
      <c r="F118" s="3"/>
      <c r="G118" s="16"/>
    </row>
    <row r="119" spans="1:7" s="2" customFormat="1" ht="12.75">
      <c r="A119" s="13" t="s">
        <v>34</v>
      </c>
      <c r="B119" s="15">
        <v>43.103</v>
      </c>
      <c r="C119" s="14">
        <v>0.6263665392998029</v>
      </c>
      <c r="D119" s="23" t="s">
        <v>32</v>
      </c>
      <c r="E119" s="23" t="s">
        <v>32</v>
      </c>
      <c r="F119" s="3"/>
      <c r="G119" s="3"/>
    </row>
    <row r="120" spans="1:7" s="2" customFormat="1" ht="12.75">
      <c r="A120" s="13" t="s">
        <v>33</v>
      </c>
      <c r="B120" s="15">
        <v>42.162</v>
      </c>
      <c r="C120" s="14">
        <v>0.6126920638924968</v>
      </c>
      <c r="D120" s="23" t="s">
        <v>32</v>
      </c>
      <c r="E120" s="23" t="s">
        <v>32</v>
      </c>
      <c r="F120" s="3"/>
      <c r="G120" s="3"/>
    </row>
    <row r="121" spans="1:5" s="2" customFormat="1" ht="12.75">
      <c r="A121" s="22" t="s">
        <v>31</v>
      </c>
      <c r="B121" s="3"/>
      <c r="C121" s="3"/>
      <c r="D121" s="3"/>
      <c r="E121" s="14"/>
    </row>
    <row r="122" spans="1:5" s="2" customFormat="1" ht="15.75">
      <c r="A122" s="21" t="s">
        <v>30</v>
      </c>
      <c r="B122" s="20">
        <v>1743092.995</v>
      </c>
      <c r="C122" s="18">
        <v>100</v>
      </c>
      <c r="D122" s="19">
        <v>1328217</v>
      </c>
      <c r="E122" s="18">
        <f>D122/D122%</f>
        <v>100</v>
      </c>
    </row>
    <row r="123" spans="1:5" s="2" customFormat="1" ht="12.75">
      <c r="A123" s="13" t="s">
        <v>29</v>
      </c>
      <c r="B123" s="15">
        <v>648921.28</v>
      </c>
      <c r="C123" s="14">
        <v>37.22815029728233</v>
      </c>
      <c r="D123" s="3">
        <v>416256</v>
      </c>
      <c r="E123" s="14">
        <f>D123/D122%</f>
        <v>31.33945733264971</v>
      </c>
    </row>
    <row r="124" spans="1:5" s="2" customFormat="1" ht="12.75">
      <c r="A124" s="13" t="s">
        <v>28</v>
      </c>
      <c r="B124" s="15">
        <v>348187.9</v>
      </c>
      <c r="C124" s="14">
        <v>19.97529110602616</v>
      </c>
      <c r="D124" s="3">
        <v>236180</v>
      </c>
      <c r="E124" s="14">
        <f>D124/D123%</f>
        <v>56.73912207872078</v>
      </c>
    </row>
    <row r="125" spans="1:5" s="2" customFormat="1" ht="12.75">
      <c r="A125" s="13" t="s">
        <v>27</v>
      </c>
      <c r="B125" s="15">
        <v>124917.502</v>
      </c>
      <c r="C125" s="14">
        <v>7.1664278588877</v>
      </c>
      <c r="D125" s="3">
        <v>90979</v>
      </c>
      <c r="E125" s="14">
        <f>D125/D124%</f>
        <v>38.52104327208061</v>
      </c>
    </row>
    <row r="126" spans="1:5" s="2" customFormat="1" ht="12.75">
      <c r="A126" s="13" t="s">
        <v>26</v>
      </c>
      <c r="B126" s="15">
        <v>73501.61</v>
      </c>
      <c r="C126" s="14">
        <v>4.216734862158058</v>
      </c>
      <c r="D126" s="3">
        <v>64974</v>
      </c>
      <c r="E126" s="14">
        <f>D126/D125%</f>
        <v>71.41648072632147</v>
      </c>
    </row>
    <row r="127" spans="1:5" s="2" customFormat="1" ht="12.75">
      <c r="A127" s="13" t="s">
        <v>25</v>
      </c>
      <c r="B127" s="15">
        <v>63920</v>
      </c>
      <c r="C127" s="14">
        <v>3.667044740777012</v>
      </c>
      <c r="D127" s="3">
        <v>53419</v>
      </c>
      <c r="E127" s="14">
        <f>D127/D126%</f>
        <v>82.21596330840028</v>
      </c>
    </row>
    <row r="128" spans="1:5" s="2" customFormat="1" ht="12.75">
      <c r="A128" s="13" t="s">
        <v>24</v>
      </c>
      <c r="B128" s="15">
        <v>51106.9</v>
      </c>
      <c r="C128" s="14">
        <v>2.9319663464082706</v>
      </c>
      <c r="D128" s="16" t="s">
        <v>23</v>
      </c>
      <c r="E128" s="17">
        <f>45126/D122%</f>
        <v>3.3974870070176784</v>
      </c>
    </row>
    <row r="129" spans="1:5" s="2" customFormat="1" ht="12.75">
      <c r="A129" s="13" t="s">
        <v>22</v>
      </c>
      <c r="B129" s="15">
        <v>38500</v>
      </c>
      <c r="C129" s="14">
        <v>2.2087174987471045</v>
      </c>
      <c r="D129" s="16" t="s">
        <v>21</v>
      </c>
      <c r="E129" s="14">
        <f>40020/D122%</f>
        <v>3.0130618716670545</v>
      </c>
    </row>
    <row r="130" spans="1:5" s="2" customFormat="1" ht="12.75">
      <c r="A130" s="13" t="s">
        <v>20</v>
      </c>
      <c r="B130" s="15">
        <v>33973</v>
      </c>
      <c r="C130" s="14">
        <v>1.9490067424658544</v>
      </c>
      <c r="D130" s="3">
        <v>36993</v>
      </c>
      <c r="E130" s="14">
        <f>D130/D122%</f>
        <v>2.785162364282342</v>
      </c>
    </row>
    <row r="131" spans="1:5" s="2" customFormat="1" ht="12.75">
      <c r="A131" s="13" t="s">
        <v>19</v>
      </c>
      <c r="B131" s="15">
        <v>29950</v>
      </c>
      <c r="C131" s="14">
        <v>1.7182101061682022</v>
      </c>
      <c r="D131" s="16" t="s">
        <v>18</v>
      </c>
      <c r="E131" s="10">
        <f>19300/D122%</f>
        <v>1.4530758151717678</v>
      </c>
    </row>
    <row r="132" spans="1:5" s="2" customFormat="1" ht="12.75">
      <c r="A132" s="13" t="s">
        <v>17</v>
      </c>
      <c r="B132" s="15">
        <v>27603</v>
      </c>
      <c r="C132" s="14">
        <v>1.5835643926731515</v>
      </c>
      <c r="D132" s="3">
        <v>26320</v>
      </c>
      <c r="E132" s="10">
        <f>D132/D122%</f>
        <v>1.9816039096021207</v>
      </c>
    </row>
    <row r="133" spans="1:5" s="2" customFormat="1" ht="12.75">
      <c r="A133" s="13" t="s">
        <v>16</v>
      </c>
      <c r="B133" s="15">
        <v>26601.4</v>
      </c>
      <c r="C133" s="14">
        <v>1.5261033161343178</v>
      </c>
      <c r="D133" s="16" t="s">
        <v>15</v>
      </c>
      <c r="E133" s="10">
        <f>32500/D122%</f>
        <v>2.4468893260664486</v>
      </c>
    </row>
    <row r="134" spans="1:5" s="2" customFormat="1" ht="12.75">
      <c r="A134" s="13" t="s">
        <v>14</v>
      </c>
      <c r="B134" s="15">
        <v>26000</v>
      </c>
      <c r="C134" s="14">
        <v>1.4916014277253176</v>
      </c>
      <c r="D134" s="16" t="s">
        <v>13</v>
      </c>
      <c r="E134" s="10">
        <f>25600/D122%</f>
        <v>1.9273958999169563</v>
      </c>
    </row>
    <row r="135" spans="1:5" s="2" customFormat="1" ht="12.75">
      <c r="A135" s="13" t="s">
        <v>12</v>
      </c>
      <c r="B135" s="15">
        <v>25436.764</v>
      </c>
      <c r="C135" s="14">
        <v>1.4592889807350753</v>
      </c>
      <c r="D135" s="3">
        <v>18000</v>
      </c>
      <c r="E135" s="10">
        <f>18000/D122%</f>
        <v>1.3552002421291098</v>
      </c>
    </row>
    <row r="136" spans="1:5" s="2" customFormat="1" ht="12.75">
      <c r="A136" s="13" t="s">
        <v>11</v>
      </c>
      <c r="B136" s="15">
        <v>20500</v>
      </c>
      <c r="C136" s="14">
        <v>1.176070356475731</v>
      </c>
      <c r="D136" s="16" t="s">
        <v>10</v>
      </c>
      <c r="E136" s="10">
        <f>1909/D122%</f>
        <v>0.14372651456802615</v>
      </c>
    </row>
    <row r="137" spans="1:5" s="2" customFormat="1" ht="12.75">
      <c r="A137" s="13" t="s">
        <v>9</v>
      </c>
      <c r="B137" s="15">
        <v>16469.947</v>
      </c>
      <c r="C137" s="14">
        <v>0.9448690946061659</v>
      </c>
      <c r="D137" s="3">
        <v>16230</v>
      </c>
      <c r="E137" s="10">
        <f>D137/D122%</f>
        <v>1.2219388849864141</v>
      </c>
    </row>
    <row r="138" spans="1:5" s="2" customFormat="1" ht="12.75">
      <c r="A138" s="13" t="s">
        <v>8</v>
      </c>
      <c r="B138" s="15">
        <v>16128</v>
      </c>
      <c r="C138" s="14">
        <v>0.9252518394751509</v>
      </c>
      <c r="D138" s="3">
        <v>15880</v>
      </c>
      <c r="E138" s="10">
        <f>D138/D123%</f>
        <v>3.8149600246002455</v>
      </c>
    </row>
    <row r="139" spans="1:5" s="2" customFormat="1" ht="12.75">
      <c r="A139" s="13" t="s">
        <v>7</v>
      </c>
      <c r="B139" s="15">
        <v>15700</v>
      </c>
      <c r="C139" s="14">
        <v>0.9006977852033647</v>
      </c>
      <c r="D139" s="16" t="s">
        <v>6</v>
      </c>
      <c r="E139" s="10">
        <f>24000/D122%</f>
        <v>1.8069336561721465</v>
      </c>
    </row>
    <row r="140" spans="1:5" s="2" customFormat="1" ht="12.75">
      <c r="A140" s="13" t="s">
        <v>5</v>
      </c>
      <c r="B140" s="15">
        <v>9690.791</v>
      </c>
      <c r="C140" s="14">
        <v>0.5559537573610637</v>
      </c>
      <c r="D140" s="3">
        <v>8814</v>
      </c>
      <c r="E140" s="10">
        <f>D140/D122%</f>
        <v>0.6635963852292208</v>
      </c>
    </row>
    <row r="141" spans="1:5" s="2" customFormat="1" ht="12.75">
      <c r="A141" s="13" t="s">
        <v>4</v>
      </c>
      <c r="B141" s="12">
        <v>9341.095</v>
      </c>
      <c r="C141" s="11">
        <v>0.5358919476353009</v>
      </c>
      <c r="D141" s="3">
        <v>6590</v>
      </c>
      <c r="E141" s="10">
        <f>D141/D123%</f>
        <v>1.5831603628536284</v>
      </c>
    </row>
    <row r="142" spans="1:5" s="2" customFormat="1" ht="12.75">
      <c r="A142" s="9" t="s">
        <v>3</v>
      </c>
      <c r="B142" s="8">
        <v>8228.623</v>
      </c>
      <c r="C142" s="7">
        <v>0.47207022365436097</v>
      </c>
      <c r="D142" s="6">
        <v>9680</v>
      </c>
      <c r="E142" s="5">
        <f>D142/D124%</f>
        <v>4.098568888136167</v>
      </c>
    </row>
    <row r="143" spans="1:5" s="2" customFormat="1" ht="12.75">
      <c r="A143" s="3" t="s">
        <v>2</v>
      </c>
      <c r="B143" s="3"/>
      <c r="C143" s="3"/>
      <c r="D143" s="3"/>
      <c r="E143" s="3"/>
    </row>
    <row r="144" spans="1:3" s="2" customFormat="1" ht="12.75">
      <c r="A144" s="3" t="s">
        <v>1</v>
      </c>
      <c r="B144" s="3"/>
      <c r="C144" s="3"/>
    </row>
    <row r="145" spans="1:4" s="2" customFormat="1" ht="15">
      <c r="A145" t="s">
        <v>0</v>
      </c>
      <c r="B145"/>
      <c r="C145"/>
      <c r="D145" s="4"/>
    </row>
    <row r="146" spans="1:4" s="2" customFormat="1" ht="12.75">
      <c r="A146" s="3"/>
      <c r="B146" s="3"/>
      <c r="C146" s="3"/>
      <c r="D146" s="3"/>
    </row>
    <row r="147" s="2" customFormat="1" ht="12.75"/>
    <row r="148" s="2" customFormat="1" ht="12.75"/>
    <row r="149" s="2" customFormat="1" ht="12.75"/>
    <row r="150" s="2" customFormat="1" ht="12.75"/>
    <row r="151" s="2" customFormat="1" ht="12.75"/>
  </sheetData>
  <sheetProtection/>
  <printOptions/>
  <pageMargins left="1.36" right="0.75" top="1" bottom="1" header="0.5" footer="0.5"/>
  <pageSetup horizontalDpi="120" verticalDpi="120" orientation="portrait" scale="68" r:id="rId1"/>
  <rowBreaks count="1" manualBreakCount="1">
    <brk id="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2010-10-21T05:01:24Z</dcterms:created>
  <dcterms:modified xsi:type="dcterms:W3CDTF">2010-10-21T05:01:37Z</dcterms:modified>
  <cp:category/>
  <cp:version/>
  <cp:contentType/>
  <cp:contentStatus/>
</cp:coreProperties>
</file>